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211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/Volumes/Public-1/main/Updates/html/2022/"/>
    </mc:Choice>
  </mc:AlternateContent>
  <xr:revisionPtr revIDLastSave="0" documentId="13_ncr:40009_{173A02FF-BBCE-154F-BB7A-C8D90627162A}" xr6:coauthVersionLast="47" xr6:coauthVersionMax="47" xr10:uidLastSave="{00000000-0000-0000-0000-000000000000}"/>
  <bookViews>
    <workbookView xWindow="11640" yWindow="1420" windowWidth="25000" windowHeight="19920" tabRatio="500"/>
  </bookViews>
  <sheets>
    <sheet name="Sheet1" sheetId="1" r:id="rId1"/>
  </sheets>
  <definedNames>
    <definedName name="_xlnm.Print_Area" localSheetId="0">Sheet1!$A$1:$R$15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  <c r="F11" i="1"/>
  <c r="E12" i="1"/>
  <c r="F14" i="1"/>
  <c r="E10" i="1"/>
  <c r="E11" i="1"/>
  <c r="G11" i="1" s="1"/>
  <c r="I11" i="1" s="1"/>
  <c r="F12" i="1"/>
  <c r="G12" i="1" s="1"/>
  <c r="E14" i="1"/>
  <c r="F10" i="1"/>
  <c r="G10" i="1" s="1"/>
  <c r="G14" i="1" l="1"/>
  <c r="H14" i="1"/>
  <c r="I14" i="1"/>
  <c r="F13" i="1"/>
  <c r="G13" i="1" s="1"/>
  <c r="C15" i="1"/>
  <c r="H13" i="1"/>
  <c r="I13" i="1"/>
  <c r="H12" i="1"/>
  <c r="I12" i="1"/>
  <c r="H11" i="1"/>
  <c r="I10" i="1"/>
  <c r="H10" i="1"/>
</calcChain>
</file>

<file path=xl/sharedStrings.xml><?xml version="1.0" encoding="utf-8"?>
<sst xmlns="http://schemas.openxmlformats.org/spreadsheetml/2006/main" count="22" uniqueCount="20">
  <si>
    <t>Total</t>
  </si>
  <si>
    <t>Year</t>
    <phoneticPr fontId="1" type="noConversion"/>
  </si>
  <si>
    <t>Location:</t>
    <phoneticPr fontId="1" type="noConversion"/>
  </si>
  <si>
    <t xml:space="preserve">Turfgrass </t>
    <phoneticPr fontId="1" type="noConversion"/>
  </si>
  <si>
    <t>Landscape</t>
    <phoneticPr fontId="1" type="noConversion"/>
  </si>
  <si>
    <t>Gallons</t>
    <phoneticPr fontId="1" type="noConversion"/>
  </si>
  <si>
    <t>Landscape</t>
    <phoneticPr fontId="1" type="noConversion"/>
  </si>
  <si>
    <t>Gallons</t>
    <phoneticPr fontId="1" type="noConversion"/>
  </si>
  <si>
    <t>Water Budget</t>
    <phoneticPr fontId="1" type="noConversion"/>
  </si>
  <si>
    <t>Turf</t>
    <phoneticPr fontId="1" type="noConversion"/>
  </si>
  <si>
    <t>Total</t>
    <phoneticPr fontId="1" type="noConversion"/>
  </si>
  <si>
    <t xml:space="preserve">Total </t>
    <phoneticPr fontId="1" type="noConversion"/>
  </si>
  <si>
    <t>HCF</t>
    <phoneticPr fontId="1" type="noConversion"/>
  </si>
  <si>
    <t>Acre feet</t>
    <phoneticPr fontId="1" type="noConversion"/>
  </si>
  <si>
    <t>Landscape Factor</t>
    <phoneticPr fontId="1" type="noConversion"/>
  </si>
  <si>
    <t>Sq Ft.</t>
    <phoneticPr fontId="1" type="noConversion"/>
  </si>
  <si>
    <t>Drought Factor 
% Reduction</t>
    <phoneticPr fontId="1" type="noConversion"/>
  </si>
  <si>
    <t>Average</t>
  </si>
  <si>
    <t>Example San Diego golf location, 120 irrigated acres of turf, 15 acres landscape</t>
  </si>
  <si>
    <t>Evapotranspiration (in)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</si>
</sst>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0"/>
      <name val="Verdana"/>
    </font>
    <font>
      <sz val="8"/>
      <name val="Verdana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10"/>
      </left>
      <right/>
      <top style="thin">
        <color indexed="64"/>
      </top>
      <bottom/>
      <diagonal/>
    </border>
    <border>
      <left/>
      <right style="thick">
        <color indexed="10"/>
      </right>
      <top style="thin">
        <color indexed="64"/>
      </top>
      <bottom/>
      <diagonal/>
    </border>
    <border>
      <left style="thick">
        <color indexed="10"/>
      </left>
      <right/>
      <top/>
      <bottom style="thin">
        <color indexed="64"/>
      </bottom>
      <diagonal/>
    </border>
    <border>
      <left/>
      <right style="thick">
        <color indexed="10"/>
      </right>
      <top/>
      <bottom style="thin">
        <color indexed="64"/>
      </bottom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/>
      <top style="thick">
        <color indexed="10"/>
      </top>
      <bottom style="thin">
        <color indexed="64"/>
      </bottom>
      <diagonal/>
    </border>
    <border>
      <left/>
      <right/>
      <top style="thick">
        <color indexed="10"/>
      </top>
      <bottom style="thin">
        <color indexed="64"/>
      </bottom>
      <diagonal/>
    </border>
    <border>
      <left/>
      <right style="thick">
        <color indexed="10"/>
      </right>
      <top style="thick">
        <color indexed="10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3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0" fontId="0" fillId="0" borderId="2" xfId="0" applyBorder="1" applyAlignment="1" applyProtection="1">
      <alignment horizontal="left" wrapText="1"/>
      <protection locked="0"/>
    </xf>
    <xf numFmtId="0" fontId="2" fillId="0" borderId="17" xfId="0" applyFont="1" applyBorder="1" applyAlignment="1"/>
    <xf numFmtId="0" fontId="0" fillId="0" borderId="18" xfId="0" applyBorder="1" applyAlignment="1"/>
    <xf numFmtId="3" fontId="0" fillId="0" borderId="0" xfId="0" applyNumberFormat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 wrapText="1"/>
      <protection locked="0"/>
    </xf>
    <xf numFmtId="164" fontId="0" fillId="0" borderId="4" xfId="0" applyNumberFormat="1" applyBorder="1" applyAlignment="1" applyProtection="1">
      <alignment horizontal="right"/>
      <protection locked="0"/>
    </xf>
    <xf numFmtId="164" fontId="0" fillId="0" borderId="3" xfId="0" applyNumberFormat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16"/>
  <sheetViews>
    <sheetView tabSelected="1" topLeftCell="A2" zoomScale="109" zoomScaleNormal="109" workbookViewId="0">
      <selection activeCell="C3" sqref="C3"/>
    </sheetView>
  </sheetViews>
  <sheetFormatPr baseColWidth="10" defaultRowHeight="13" x14ac:dyDescent="0.15"/>
  <cols>
    <col min="1" max="1" width="2.6640625" customWidth="1"/>
    <col min="2" max="2" width="9.33203125" customWidth="1"/>
    <col min="3" max="3" width="12" customWidth="1"/>
    <col min="4" max="4" width="10.5" customWidth="1"/>
    <col min="5" max="5" width="12.83203125" style="1" customWidth="1"/>
    <col min="6" max="6" width="10.5" style="1" customWidth="1"/>
    <col min="7" max="7" width="14" style="1" customWidth="1"/>
    <col min="8" max="11" width="9.33203125" style="1" customWidth="1"/>
    <col min="12" max="12" width="3.33203125" style="1" customWidth="1"/>
    <col min="13" max="13" width="14.5" style="1" customWidth="1"/>
    <col min="15" max="15" width="14.83203125" style="6" customWidth="1"/>
    <col min="16" max="17" width="10.6640625" style="6" customWidth="1"/>
    <col min="18" max="18" width="10.6640625" style="2" customWidth="1"/>
    <col min="19" max="19" width="10.6640625" style="5" customWidth="1"/>
  </cols>
  <sheetData>
    <row r="2" spans="2:19" ht="42" x14ac:dyDescent="0.15">
      <c r="C2" s="1" t="s">
        <v>15</v>
      </c>
      <c r="D2" s="16" t="s">
        <v>14</v>
      </c>
      <c r="E2" s="16" t="s">
        <v>16</v>
      </c>
      <c r="G2" s="1" t="s">
        <v>2</v>
      </c>
      <c r="H2" s="36" t="s">
        <v>18</v>
      </c>
      <c r="I2" s="30"/>
      <c r="J2" s="30"/>
      <c r="K2" s="30"/>
    </row>
    <row r="3" spans="2:19" x14ac:dyDescent="0.15">
      <c r="B3" t="s">
        <v>3</v>
      </c>
      <c r="C3" s="33">
        <v>5227200</v>
      </c>
      <c r="D3" s="12">
        <v>1</v>
      </c>
      <c r="E3" s="12">
        <v>0</v>
      </c>
    </row>
    <row r="4" spans="2:19" x14ac:dyDescent="0.15">
      <c r="B4" t="s">
        <v>4</v>
      </c>
      <c r="C4" s="33">
        <v>653400</v>
      </c>
      <c r="D4" s="12">
        <v>0.8</v>
      </c>
      <c r="E4" s="12">
        <v>0</v>
      </c>
    </row>
    <row r="6" spans="2:19" ht="14" thickBot="1" x14ac:dyDescent="0.2"/>
    <row r="7" spans="2:19" ht="14" thickTop="1" x14ac:dyDescent="0.15">
      <c r="D7" s="1"/>
      <c r="E7" s="27" t="s">
        <v>8</v>
      </c>
      <c r="F7" s="28"/>
      <c r="G7" s="28"/>
      <c r="H7" s="28"/>
      <c r="I7" s="29"/>
      <c r="J7"/>
      <c r="K7"/>
      <c r="L7"/>
      <c r="M7"/>
      <c r="O7"/>
      <c r="P7"/>
      <c r="Q7"/>
      <c r="R7"/>
      <c r="S7"/>
    </row>
    <row r="8" spans="2:19" x14ac:dyDescent="0.15">
      <c r="B8" s="31" t="s">
        <v>19</v>
      </c>
      <c r="C8" s="32"/>
      <c r="E8" s="17" t="s">
        <v>9</v>
      </c>
      <c r="F8" s="8" t="s">
        <v>6</v>
      </c>
      <c r="G8" s="8" t="s">
        <v>10</v>
      </c>
      <c r="H8" s="3" t="s">
        <v>11</v>
      </c>
      <c r="I8" s="18" t="s">
        <v>10</v>
      </c>
      <c r="J8"/>
      <c r="K8"/>
      <c r="L8"/>
      <c r="M8"/>
      <c r="O8"/>
      <c r="P8"/>
      <c r="Q8"/>
      <c r="R8"/>
      <c r="S8"/>
    </row>
    <row r="9" spans="2:19" x14ac:dyDescent="0.15">
      <c r="B9" s="13" t="s">
        <v>1</v>
      </c>
      <c r="C9" s="13" t="s">
        <v>0</v>
      </c>
      <c r="E9" s="19" t="s">
        <v>5</v>
      </c>
      <c r="F9" s="7" t="s">
        <v>7</v>
      </c>
      <c r="G9" s="11" t="s">
        <v>7</v>
      </c>
      <c r="H9" s="4" t="s">
        <v>12</v>
      </c>
      <c r="I9" s="20" t="s">
        <v>13</v>
      </c>
      <c r="J9"/>
      <c r="K9"/>
      <c r="L9"/>
      <c r="M9"/>
      <c r="O9"/>
      <c r="P9"/>
      <c r="Q9"/>
      <c r="R9"/>
      <c r="S9"/>
    </row>
    <row r="10" spans="2:19" x14ac:dyDescent="0.15">
      <c r="B10" s="35">
        <v>2017</v>
      </c>
      <c r="C10" s="37">
        <v>35</v>
      </c>
      <c r="E10" s="21">
        <f>IF(C10&lt;&gt;0,$C$3*C10*$D$3*(1-($E$3/100))*0.623,"")</f>
        <v>113979096</v>
      </c>
      <c r="F10" s="8">
        <f>IF(C10&lt;&gt;0,$C$4*C10*$D$4*(1-($E$4/100))*0.623,"")</f>
        <v>11397909.6</v>
      </c>
      <c r="G10" s="8">
        <f>IF(C10&lt;&gt;0,F10+E10,"")</f>
        <v>125377005.59999999</v>
      </c>
      <c r="H10" s="3">
        <f>IF(C10&lt;&gt;0,G10/748,"")</f>
        <v>167616.31764705881</v>
      </c>
      <c r="I10" s="18">
        <f>IF(C10&lt;&gt;0,G10/325851,"")</f>
        <v>384.76790189381035</v>
      </c>
      <c r="J10"/>
      <c r="K10"/>
      <c r="L10"/>
      <c r="M10"/>
      <c r="O10"/>
      <c r="P10"/>
      <c r="Q10"/>
      <c r="R10"/>
      <c r="S10"/>
    </row>
    <row r="11" spans="2:19" x14ac:dyDescent="0.15">
      <c r="B11" s="14">
        <v>2018</v>
      </c>
      <c r="C11" s="37">
        <v>35</v>
      </c>
      <c r="E11" s="21">
        <f>IF(C11&lt;&gt;0,$C$3*C11*$D$3*(1-($E$3/100))*0.623,"")</f>
        <v>113979096</v>
      </c>
      <c r="F11" s="9">
        <f>IF(C11&lt;&gt;0,$C$4*C11*$D$4*(1-($E$4/100))*0.623,"")</f>
        <v>11397909.6</v>
      </c>
      <c r="G11" s="9">
        <f>IF(C11&lt;&gt;0,F11+E11,"")</f>
        <v>125377005.59999999</v>
      </c>
      <c r="H11" s="10">
        <f>IF(C11&lt;&gt;0,G11/748,"")</f>
        <v>167616.31764705881</v>
      </c>
      <c r="I11" s="22">
        <f>IF(C11&lt;&gt;0,G11/325851,"")</f>
        <v>384.76790189381035</v>
      </c>
      <c r="J11"/>
      <c r="K11"/>
      <c r="L11"/>
      <c r="M11"/>
      <c r="O11"/>
      <c r="P11"/>
      <c r="Q11"/>
      <c r="R11"/>
      <c r="S11"/>
    </row>
    <row r="12" spans="2:19" x14ac:dyDescent="0.15">
      <c r="B12" s="14">
        <v>2019</v>
      </c>
      <c r="C12" s="37">
        <v>30</v>
      </c>
      <c r="E12" s="21">
        <f>IF(C12&lt;&gt;0,$C$3*C12*$D$3*(1-($E$3/100))*0.623,"")</f>
        <v>97696368</v>
      </c>
      <c r="F12" s="9">
        <f>IF(C12&lt;&gt;0,$C$4*C12*$D$4*(1-($E$4/100))*0.623,"")</f>
        <v>9769636.8000000007</v>
      </c>
      <c r="G12" s="9">
        <f>IF(C12&lt;&gt;0,F12+E12,"")</f>
        <v>107466004.8</v>
      </c>
      <c r="H12" s="10">
        <f>IF(C12&lt;&gt;0,G12/748,"")</f>
        <v>143671.1294117647</v>
      </c>
      <c r="I12" s="22">
        <f>IF(C12&lt;&gt;0,G12/325851,"")</f>
        <v>329.80105876612316</v>
      </c>
      <c r="J12"/>
      <c r="K12"/>
      <c r="L12"/>
      <c r="M12"/>
      <c r="O12"/>
      <c r="P12"/>
      <c r="Q12"/>
      <c r="R12"/>
      <c r="S12"/>
    </row>
    <row r="13" spans="2:19" x14ac:dyDescent="0.15">
      <c r="B13" s="14">
        <v>2020</v>
      </c>
      <c r="C13" s="37">
        <v>34</v>
      </c>
      <c r="E13" s="21">
        <f>IF(C13&lt;&gt;0,$C$3*C13*$D$3*(1-($E$3/100))*0.623,"")</f>
        <v>110722550.40000001</v>
      </c>
      <c r="F13" s="9">
        <f>IF(C13&lt;&gt;0,$C$4*C13*$D$4*(1-($E$4/100))*0.623,"")</f>
        <v>11072255.039999999</v>
      </c>
      <c r="G13" s="9">
        <f>IF(C13&lt;&gt;0,F13+E13,"")</f>
        <v>121794805.44</v>
      </c>
      <c r="H13" s="10">
        <f>IF(C13&lt;&gt;0,G13/748,"")</f>
        <v>162827.28</v>
      </c>
      <c r="I13" s="22">
        <f>IF(C13&lt;&gt;0,G13/325851,"")</f>
        <v>373.77453326827293</v>
      </c>
      <c r="J13"/>
      <c r="K13"/>
      <c r="L13"/>
      <c r="M13"/>
      <c r="O13"/>
      <c r="P13"/>
      <c r="Q13"/>
      <c r="R13"/>
      <c r="S13"/>
    </row>
    <row r="14" spans="2:19" ht="14" thickBot="1" x14ac:dyDescent="0.2">
      <c r="B14" s="15">
        <v>2021</v>
      </c>
      <c r="C14" s="38">
        <v>30</v>
      </c>
      <c r="E14" s="23">
        <f>IF(C14&lt;&gt;0,$C$3*C14*$D$3*(1-($E$3/100))*0.623,"")</f>
        <v>97696368</v>
      </c>
      <c r="F14" s="24">
        <f>IF(C14&lt;&gt;0,$C$4*C14*$D$4*(1-($E$4/100))*0.623,"")</f>
        <v>9769636.8000000007</v>
      </c>
      <c r="G14" s="24">
        <f>IF(C14&lt;&gt;0,F14+E14,"")</f>
        <v>107466004.8</v>
      </c>
      <c r="H14" s="25">
        <f>IF(C14&lt;&gt;0,G14/748,"")</f>
        <v>143671.1294117647</v>
      </c>
      <c r="I14" s="26">
        <f>IF(C14&lt;&gt;0,G14/325851,"")</f>
        <v>329.80105876612316</v>
      </c>
      <c r="J14"/>
      <c r="K14"/>
      <c r="L14"/>
      <c r="M14"/>
      <c r="O14"/>
      <c r="P14"/>
      <c r="Q14"/>
      <c r="R14"/>
      <c r="S14"/>
    </row>
    <row r="15" spans="2:19" ht="14" thickTop="1" x14ac:dyDescent="0.15">
      <c r="B15" t="s">
        <v>17</v>
      </c>
      <c r="C15" s="34">
        <f>AVERAGE(C10:C14)</f>
        <v>32.799999999999997</v>
      </c>
      <c r="D15" s="1"/>
      <c r="F15"/>
      <c r="G15" s="6"/>
      <c r="H15" s="6"/>
      <c r="I15" s="6"/>
      <c r="J15" s="2"/>
      <c r="K15" s="5"/>
      <c r="L15"/>
      <c r="M15"/>
      <c r="O15"/>
      <c r="P15"/>
      <c r="Q15"/>
      <c r="R15"/>
      <c r="S15"/>
    </row>
    <row r="16" spans="2:19" x14ac:dyDescent="0.15">
      <c r="C16" s="1"/>
      <c r="D16" s="1"/>
      <c r="F16"/>
      <c r="G16" s="6"/>
      <c r="H16" s="6"/>
      <c r="I16" s="6"/>
      <c r="J16" s="2"/>
      <c r="K16" s="5"/>
      <c r="L16"/>
      <c r="M16"/>
      <c r="O16"/>
      <c r="P16"/>
      <c r="Q16"/>
      <c r="R16"/>
      <c r="S16"/>
    </row>
  </sheetData>
  <sheetProtection sheet="1" scenarios="1" selectLockedCells="1"/>
  <mergeCells count="3">
    <mergeCell ref="E7:I7"/>
    <mergeCell ref="H2:K2"/>
    <mergeCell ref="B8:C8"/>
  </mergeCells>
  <phoneticPr fontId="1" type="noConversion"/>
  <pageMargins left="0.25" right="0.25" top="1" bottom="1" header="0.5" footer="0.5"/>
  <pageSetup scale="52" orientation="landscape" horizontalDpi="4294967292" verticalDpi="4294967292"/>
  <headerFooter alignWithMargins="0">
    <oddHeader>&amp;CWater Budget Spreadsheet</oddHeader>
    <oddFooter>&amp;CPACE Turf LLC  www.paceturf.org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PACE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Stowell</dc:creator>
  <cp:lastModifiedBy>Microsoft Office User</cp:lastModifiedBy>
  <cp:lastPrinted>2014-04-04T23:30:27Z</cp:lastPrinted>
  <dcterms:created xsi:type="dcterms:W3CDTF">2014-02-03T19:34:27Z</dcterms:created>
  <dcterms:modified xsi:type="dcterms:W3CDTF">2022-04-22T17:49:16Z</dcterms:modified>
</cp:coreProperties>
</file>